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76" activeTab="1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<sst xmlns="http://schemas.openxmlformats.org/spreadsheetml/2006/main" count="47" uniqueCount="40">
  <si>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</si>
  <si>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</si>
  <si>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</si>
  <si>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</si>
  <si>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</si>
  <si>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</si>
  <si>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</si>
  <si>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</si>
  <si>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</si>
  <si>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</si>
  <si>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</si>
  <si>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</si>
  <si>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</si>
  <si>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</si>
  <si>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</si>
  <si>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</si>
  <si>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</si>
  <si>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</si>
  <si>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</si>
  <si>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</si>
  <si>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</si>
  <si>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</si>
  <si>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</si>
  <si>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</si>
  <si>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</si>
  <si>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</si>
  <si>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</si>
  <si>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</si>
  <si>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</si>
  <si>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</si>
  <si>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</si>
  <si>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</si>
  <si>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</si>
  <si>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>Snape with Thorp Parish Council</t>
  </si>
  <si>
    <t>Hours worked by Clerk were lower in the current financial year by approx 40 hours x £12 = £480</t>
  </si>
  <si>
    <t>Lower cost in 2022/23 on: Insurance -£195; lower expenses and training costs -£100; lowere donations made -£180; No expenses on the avenue -£300; Lower equipment/project costs in year -£1467. These items arrive at a total of £2242</t>
  </si>
  <si>
    <t>Playing Field</t>
  </si>
  <si>
    <t>Avenue</t>
  </si>
  <si>
    <t>Defibrillator</t>
  </si>
  <si>
    <t>Bequest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</si>
</sst>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="80" zoomScaleNormal="80" zoomScalePageLayoutView="0" workbookViewId="0" topLeftCell="A16">
      <selection activeCell="N21" sqref="N2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5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9"/>
    </row>
    <row r="2" spans="1:13" ht="15">
      <c r="A2" s="29" t="s">
        <v>17</v>
      </c>
      <c r="B2" s="24"/>
      <c r="C2" s="37" t="s">
        <v>33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3.5">
      <c r="A4" s="1" t="s">
        <v>29</v>
      </c>
    </row>
    <row r="5" spans="1:13" ht="99" customHeight="1">
      <c r="A5" s="42" t="s">
        <v>30</v>
      </c>
      <c r="B5" s="43"/>
      <c r="C5" s="43"/>
      <c r="D5" s="43"/>
      <c r="E5" s="43"/>
      <c r="F5" s="43"/>
      <c r="G5" s="43"/>
      <c r="H5" s="43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 t="s">
        <v>31</v>
      </c>
      <c r="E8" s="27"/>
      <c r="F8" s="38" t="s">
        <v>32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27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7" t="s">
        <v>2</v>
      </c>
      <c r="B11" s="47"/>
      <c r="C11" s="47"/>
      <c r="D11" s="8">
        <v>9779</v>
      </c>
      <c r="F11" s="8">
        <v>9909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8" t="s">
        <v>20</v>
      </c>
      <c r="B13" s="49"/>
      <c r="C13" s="50"/>
      <c r="D13" s="8">
        <v>8216</v>
      </c>
      <c r="F13" s="8">
        <v>8600</v>
      </c>
      <c r="G13" s="5">
        <f>F13-D13</f>
        <v>384</v>
      </c>
      <c r="H13" s="6">
        <f>IF((D13&gt;F13),(D13-F13)/D13,IF(D13&lt;F13,-(D13-F13)/D13,IF(D13=F13,0)))</f>
        <v>0.04673807205452775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4" t="s">
        <v>3</v>
      </c>
      <c r="B15" s="44"/>
      <c r="C15" s="44"/>
      <c r="D15" s="8">
        <v>5307</v>
      </c>
      <c r="F15" s="8">
        <v>5328</v>
      </c>
      <c r="G15" s="5">
        <f>F15-D15</f>
        <v>21</v>
      </c>
      <c r="H15" s="6">
        <f>IF((D15&gt;F15),(D15-F15)/D15,IF(D15&lt;F15,-(D15-F15)/D15,IF(D15=F15,0)))</f>
        <v>0.00395703787450537</v>
      </c>
      <c r="I15" s="3">
        <f>IF(D15-F15&lt;200,0,IF(D15-F15&gt;200,1,IF(D15-F15=200,1)))</f>
        <v>0</v>
      </c>
      <c r="J15" s="3">
        <f>IF(F15-D15&lt;200,0,IF(F15-D15&gt;200,1,IF(F15-D15=200,1)))</f>
        <v>0</v>
      </c>
      <c r="K15" s="4">
        <f>IF(H15&lt;0.15,0,IF(H15&gt;0.15,1,IF(H15=0.15,1)))</f>
        <v>0</v>
      </c>
      <c r="L15" s="4" t="str">
        <f>IF((H15&lt;15%)*AND(G15&lt;100000)*OR(G15&gt;-100000),"NO","YES")</f>
        <v>NO</v>
      </c>
      <c r="M15" s="10" t="str">
        <f>IF((L15="YES")*AND(I15+J15&lt;1),"Explanation not required, difference less than £200"," ")</f>
        <v> </v>
      </c>
      <c r="N15" s="13"/>
    </row>
    <row r="16" spans="4:14" ht="15.75" customHeight="1" thickBot="1">
      <c r="D16" s="5"/>
      <c r="F16" s="5"/>
      <c r="G16" s="5"/>
      <c r="H16" s="6"/>
      <c r="K16" s="4"/>
      <c r="L16" s="4"/>
      <c r="N16" s="23"/>
    </row>
    <row r="17" spans="1:14" ht="30.75" customHeight="1" thickBot="1">
      <c r="A17" s="44" t="s">
        <v>4</v>
      </c>
      <c r="B17" s="44"/>
      <c r="C17" s="44"/>
      <c r="D17" s="8">
        <v>2079</v>
      </c>
      <c r="F17" s="8">
        <v>1588</v>
      </c>
      <c r="G17" s="5">
        <f>F17-D17</f>
        <v>-491</v>
      </c>
      <c r="H17" s="6">
        <f>IF((D17&gt;F17),(D17-F17)/D17,IF(D17&lt;F17,-(D17-F17)/D17,IF(D17=F17,0)))</f>
        <v>0.23617123617123617</v>
      </c>
      <c r="I17" s="3">
        <f>IF(D17-F17&lt;200,0,IF(D17-F17&gt;200,1,IF(D17-F17=200,1)))</f>
        <v>1</v>
      </c>
      <c r="J17" s="3">
        <f>IF(F17-D17&lt;200,0,IF(F17-D17&gt;200,1,IF(F17-D17=200,1)))</f>
        <v>0</v>
      </c>
      <c r="K17" s="4">
        <f>IF(H17&lt;0.15,0,IF(H17&gt;0.15,1,IF(H17=0.15,1)))</f>
        <v>1</v>
      </c>
      <c r="L17" s="4" t="str">
        <f>IF((H17&lt;15%)*AND(G17&lt;100000)*OR(G17&gt;-100000),"NO","YES")</f>
        <v>YES</v>
      </c>
      <c r="M17" s="10" t="str">
        <f>IF((L17="YES")*AND(I17+J17&lt;1),"Explanation not required, difference less than £200"," ")</f>
        <v> </v>
      </c>
      <c r="N17" s="13" t="s">
        <v>34</v>
      </c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32.25" customHeight="1" thickBot="1">
      <c r="A21" s="44" t="s">
        <v>21</v>
      </c>
      <c r="B21" s="44"/>
      <c r="C21" s="44"/>
      <c r="D21" s="8">
        <v>11314</v>
      </c>
      <c r="F21" s="8">
        <v>9042</v>
      </c>
      <c r="G21" s="5">
        <f>F21-D21</f>
        <v>-2272</v>
      </c>
      <c r="H21" s="6">
        <f>IF((D21&gt;F21),(D21-F21)/D21,IF(D21&lt;F21,-(D21-F21)/D21,IF(D21=F21,0)))</f>
        <v>0.20081315184726886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35</v>
      </c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v>9909</v>
      </c>
      <c r="F23" s="2">
        <f>F11+F13+F15-F17-F19-F21</f>
        <v>13207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9909</v>
      </c>
      <c r="F26" s="8">
        <v>13207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52028</v>
      </c>
      <c r="F28" s="8">
        <v>54002</v>
      </c>
      <c r="G28" s="5">
        <f>F28-D28</f>
        <v>1974</v>
      </c>
      <c r="H28" s="6">
        <f>IF((D28&gt;F28),(D28-F28)/D28,IF(D28&lt;F28,-(D28-F28)/D28,IF(D28=F28,0)))</f>
        <v>0.03794110863381256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/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30:C30"/>
    <mergeCell ref="A11:C11"/>
    <mergeCell ref="A13:C13"/>
    <mergeCell ref="A15:C15"/>
    <mergeCell ref="A17:C17"/>
    <mergeCell ref="A5:H5"/>
    <mergeCell ref="A19:C19"/>
    <mergeCell ref="A21:C21"/>
    <mergeCell ref="A1:K1"/>
    <mergeCell ref="A26:C26"/>
    <mergeCell ref="A28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PageLayoutView="0" workbookViewId="0" topLeftCell="A1">
      <selection activeCell="K7" sqref="K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28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36</v>
      </c>
      <c r="D7" s="34">
        <v>909</v>
      </c>
    </row>
    <row r="8" spans="2:4" ht="15" customHeight="1">
      <c r="B8" s="34" t="s">
        <v>37</v>
      </c>
      <c r="D8" s="34">
        <v>1236</v>
      </c>
    </row>
    <row r="9" spans="2:4" ht="14.25">
      <c r="B9" s="34" t="s">
        <v>38</v>
      </c>
      <c r="D9" s="34">
        <v>30</v>
      </c>
    </row>
    <row r="10" spans="2:4" ht="14.25">
      <c r="B10" s="34" t="s">
        <v>39</v>
      </c>
      <c r="D10" s="34">
        <v>1000</v>
      </c>
    </row>
    <row r="11" spans="2:4" ht="14.25">
      <c r="B11" s="34"/>
      <c r="D11" s="34"/>
    </row>
    <row r="12" spans="2:4" ht="14.25">
      <c r="B12" s="34"/>
      <c r="D12" s="34"/>
    </row>
    <row r="13" spans="2:4" ht="14.25">
      <c r="B13" s="34"/>
      <c r="D13" s="34"/>
    </row>
    <row r="14" ht="14.25">
      <c r="E14" s="33">
        <f>SUM(D7:D13)</f>
        <v>3175</v>
      </c>
    </row>
    <row r="16" spans="1:4" ht="14.25">
      <c r="A16" s="31" t="s">
        <v>25</v>
      </c>
      <c r="D16" s="34">
        <v>10032</v>
      </c>
    </row>
    <row r="17" ht="14.25">
      <c r="E17" s="33">
        <f>D16</f>
        <v>10032</v>
      </c>
    </row>
    <row r="18" spans="1:6" ht="15" thickBot="1">
      <c r="A18" s="31" t="s">
        <v>26</v>
      </c>
      <c r="F18" s="35">
        <f>E14+E17</f>
        <v>13207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Sarah Lowe</cp:lastModifiedBy>
  <cp:lastPrinted>2020-03-19T12:45:09Z</cp:lastPrinted>
  <dcterms:created xsi:type="dcterms:W3CDTF">2012-07-11T10:01:28Z</dcterms:created>
  <dcterms:modified xsi:type="dcterms:W3CDTF">2023-05-19T12:03:01Z</dcterms:modified>
  <cp:category/>
  <cp:version/>
  <cp:contentType/>
  <cp:contentStatus/>
</cp:coreProperties>
</file>